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ruppounipol-my.sharepoint.com/personal/simona_dimatto_unipol_it/Documents/Desktop/"/>
    </mc:Choice>
  </mc:AlternateContent>
  <xr:revisionPtr revIDLastSave="37" documentId="8_{A4C75A7A-112A-49CB-9C21-758926B28649}" xr6:coauthVersionLast="47" xr6:coauthVersionMax="47" xr10:uidLastSave="{78074142-0AA8-41DD-8DC9-FB5ED240FC2D}"/>
  <workbookProtection workbookAlgorithmName="SHA-512" workbookHashValue="/p4ph4iVyDZcHf0fY9wlJv1dl7KHzT2tfMfdfn/4NMOwy2VpBCAn/vKr5ouAGOqEDJjO2n/U76PEOUogLQNirg==" workbookSaltValue="qljuCFMZ1GFzKYk55RAPsA==" workbookSpinCount="100000" lockStructure="1"/>
  <bookViews>
    <workbookView xWindow="-108" yWindow="-108" windowWidth="23256" windowHeight="12456" xr2:uid="{00000000-000D-0000-FFFF-FFFF00000000}"/>
  </bookViews>
  <sheets>
    <sheet name="INCENTIVO FONDO SOLIDARIETA'26 " sheetId="3" r:id="rId1"/>
    <sheet name="Dati" sheetId="2" state="hidden" r:id="rId2"/>
  </sheets>
  <definedNames>
    <definedName name="_xlnm.Print_Area" localSheetId="0">'INCENTIVO FONDO SOLIDARIETA''26 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D21" i="3"/>
  <c r="D23" i="3" s="1"/>
  <c r="B21" i="3"/>
  <c r="B28" i="3" l="1"/>
  <c r="F28" i="3" l="1"/>
  <c r="B29" i="3"/>
  <c r="F29" i="3" l="1"/>
  <c r="B30" i="3"/>
  <c r="F30" i="3" s="1"/>
  <c r="B31" i="3" l="1"/>
  <c r="F31" i="3" s="1"/>
  <c r="B32" i="3" l="1"/>
  <c r="F32" i="3" s="1"/>
  <c r="B33" i="3" l="1"/>
  <c r="F33" i="3" s="1"/>
  <c r="B34" i="3" l="1"/>
  <c r="F34" i="3" s="1"/>
  <c r="B35" i="3"/>
  <c r="F35" i="3" s="1"/>
  <c r="F36" i="3" l="1"/>
  <c r="F40" i="3" s="1"/>
  <c r="F42" i="3" s="1"/>
</calcChain>
</file>

<file path=xl/sharedStrings.xml><?xml version="1.0" encoding="utf-8"?>
<sst xmlns="http://schemas.openxmlformats.org/spreadsheetml/2006/main" count="27" uniqueCount="27">
  <si>
    <t>R.A.L.</t>
  </si>
  <si>
    <t>Accesso Fondo di Solidarietà</t>
  </si>
  <si>
    <t>Data cessazione</t>
  </si>
  <si>
    <t>Totale mesi di permanenza nel fondo:</t>
  </si>
  <si>
    <t>3 dodicesimi RAL</t>
  </si>
  <si>
    <t>Celle modificabili</t>
  </si>
  <si>
    <t>INCENTIVO ACCESSO AL FONDO DI SOLIDARIETA' 2026</t>
  </si>
  <si>
    <t xml:space="preserve">Incentivo iniziale </t>
  </si>
  <si>
    <t>Incentivo dal 1° mese al 6° mese</t>
  </si>
  <si>
    <t>Incentivo dal 7° al 12° mese</t>
  </si>
  <si>
    <t>Incentivo dal 13° al 18° mese</t>
  </si>
  <si>
    <t>Incentivo dal 19° al 24° mese</t>
  </si>
  <si>
    <t>Incentivo dal 31° al 36° mese</t>
  </si>
  <si>
    <t>Incentivo dal 37° al 42° mese</t>
  </si>
  <si>
    <t>Incentivo  dal 43° mese in avanti</t>
  </si>
  <si>
    <t>TRATTAMENTO PENSIONISTICO</t>
  </si>
  <si>
    <t>TOTALE Incentivo lordo</t>
  </si>
  <si>
    <t>Incentivo Firma Conciliazione</t>
  </si>
  <si>
    <r>
      <t xml:space="preserve">trattamento pensionistico anticipato o di vecchiaia nell’arco temporale </t>
    </r>
    <r>
      <rPr>
        <b/>
        <sz val="12"/>
        <color theme="1"/>
        <rFont val="Calibri"/>
        <family val="2"/>
        <scheme val="minor"/>
      </rPr>
      <t>fra il 1° gennaio 2028 ed il 31 dicembre 2030</t>
    </r>
  </si>
  <si>
    <t>sono quelle previste per il TFR - così detta tassazione separata)   e sarà riconosciuta unitamente alle spettanze di fine rapporto</t>
  </si>
  <si>
    <t xml:space="preserve">Incentivo mesi di permanenza fondo </t>
  </si>
  <si>
    <t>Incentivo dal 25° mese in avanti</t>
  </si>
  <si>
    <t xml:space="preserve">**L’incentivazione non è soggetta a contribuzione INPS, è soggetta ad imposizione fiscale secondo le norme tempo per tempo vigenti (attualmente le modalità </t>
  </si>
  <si>
    <t>*Art 17 tuir da calcolare sulla base delle vecchie dichiarazioni dei redditi</t>
  </si>
  <si>
    <t>**TOTALE Incentivo netto approssimato</t>
  </si>
  <si>
    <t>L'incenivo sarà riconosciuto sulla base della retribuzione Annua Lorda Fissa del dipendente, riferita al mese che precede la cessazione del rapporto di lavoro</t>
  </si>
  <si>
    <t>*Aliquota media separata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</si>
</sst>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A9A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0" fontId="2" fillId="0" borderId="5" xfId="0" applyNumberFormat="1" applyFont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164" fontId="1" fillId="4" borderId="5" xfId="0" applyNumberFormat="1" applyFont="1" applyFill="1" applyBorder="1"/>
    <xf numFmtId="0" fontId="3" fillId="4" borderId="5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164" fontId="4" fillId="6" borderId="5" xfId="0" applyNumberFormat="1" applyFont="1" applyFill="1" applyBorder="1"/>
    <xf numFmtId="0" fontId="5" fillId="0" borderId="0" xfId="0" applyFont="1"/>
    <xf numFmtId="165" fontId="0" fillId="0" borderId="0" xfId="0" applyNumberFormat="1"/>
    <xf numFmtId="0" fontId="0" fillId="0" borderId="0" xfId="0" quotePrefix="1"/>
    <xf numFmtId="0" fontId="0" fillId="2" borderId="0" xfId="0" applyFill="1"/>
    <xf numFmtId="0" fontId="6" fillId="0" borderId="0" xfId="0" applyFont="1"/>
    <xf numFmtId="14" fontId="0" fillId="0" borderId="0" xfId="0" applyNumberFormat="1"/>
    <xf numFmtId="0" fontId="7" fillId="8" borderId="4" xfId="0" applyFont="1" applyFill="1" applyBorder="1"/>
    <xf numFmtId="0" fontId="9" fillId="0" borderId="8" xfId="0" applyFont="1" applyBorder="1" applyAlignment="1">
      <alignment horizontal="center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165" fontId="10" fillId="2" borderId="1" xfId="0" applyNumberFormat="1" applyFont="1" applyFill="1" applyBorder="1"/>
    <xf numFmtId="0" fontId="4" fillId="0" borderId="8" xfId="0" applyFont="1" applyBorder="1" applyAlignment="1">
      <alignment horizontal="center"/>
    </xf>
    <xf numFmtId="16" fontId="2" fillId="4" borderId="5" xfId="0" applyNumberFormat="1" applyFont="1" applyFill="1" applyBorder="1" applyAlignment="1">
      <alignment horizontal="center"/>
    </xf>
    <xf numFmtId="0" fontId="2" fillId="4" borderId="5" xfId="0" applyFont="1" applyFill="1" applyBorder="1"/>
    <xf numFmtId="0" fontId="13" fillId="4" borderId="5" xfId="0" applyFont="1" applyFill="1" applyBorder="1" applyAlignment="1">
      <alignment horizontal="left"/>
    </xf>
    <xf numFmtId="164" fontId="13" fillId="4" borderId="5" xfId="0" applyNumberFormat="1" applyFont="1" applyFill="1" applyBorder="1"/>
    <xf numFmtId="0" fontId="6" fillId="5" borderId="5" xfId="0" applyFont="1" applyFill="1" applyBorder="1" applyAlignment="1">
      <alignment horizontal="left"/>
    </xf>
    <xf numFmtId="9" fontId="13" fillId="5" borderId="5" xfId="0" applyNumberFormat="1" applyFont="1" applyFill="1" applyBorder="1"/>
    <xf numFmtId="0" fontId="4" fillId="6" borderId="5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right"/>
    </xf>
    <xf numFmtId="0" fontId="0" fillId="8" borderId="3" xfId="0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11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65" fontId="8" fillId="3" borderId="9" xfId="0" applyNumberFormat="1" applyFont="1" applyFill="1" applyBorder="1" applyAlignment="1">
      <alignment horizontal="center"/>
    </xf>
    <xf numFmtId="165" fontId="8" fillId="3" borderId="14" xfId="0" applyNumberFormat="1" applyFont="1" applyFill="1" applyBorder="1" applyAlignment="1">
      <alignment horizontal="center"/>
    </xf>
    <xf numFmtId="165" fontId="8" fillId="3" borderId="13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AD857.F98DDF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0</xdr:rowOff>
    </xdr:from>
    <xdr:to>
      <xdr:col>5</xdr:col>
      <xdr:colOff>1653540</xdr:colOff>
      <xdr:row>4</xdr:row>
      <xdr:rowOff>126489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470A4D-AC30-46A5-A49F-0C0AFFA0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0"/>
          <a:ext cx="8732520" cy="858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4CA2-1963-453C-BA85-3551ECB93504}">
  <dimension ref="B5:F48"/>
  <sheetViews>
    <sheetView tabSelected="1" topLeftCell="A12" workbookViewId="0">
      <selection activeCell="B18" sqref="B18"/>
    </sheetView>
  </sheetViews>
  <sheetFormatPr defaultRowHeight="14.4" x14ac:dyDescent="0.3"/>
  <cols>
    <col min="1" max="1" width="3.88671875" customWidth="1"/>
    <col min="2" max="2" width="24.5546875" customWidth="1"/>
    <col min="3" max="3" width="43.5546875" customWidth="1"/>
    <col min="4" max="4" width="33.88671875" customWidth="1"/>
    <col min="5" max="5" width="1.44140625" customWidth="1"/>
    <col min="6" max="6" width="25.109375" customWidth="1"/>
    <col min="7" max="7" width="3.77734375" customWidth="1"/>
  </cols>
  <sheetData>
    <row r="5" spans="2:6" ht="10.199999999999999" customHeight="1" x14ac:dyDescent="0.3"/>
    <row r="6" spans="2:6" ht="3" customHeight="1" x14ac:dyDescent="0.3"/>
    <row r="7" spans="2:6" ht="4.2" customHeight="1" x14ac:dyDescent="0.3"/>
    <row r="8" spans="2:6" ht="2.4" customHeight="1" x14ac:dyDescent="0.3"/>
    <row r="9" spans="2:6" ht="34.799999999999997" customHeight="1" x14ac:dyDescent="0.3">
      <c r="B9" s="37" t="s">
        <v>6</v>
      </c>
      <c r="C9" s="37"/>
      <c r="D9" s="37"/>
      <c r="E9" s="37"/>
      <c r="F9" s="37"/>
    </row>
    <row r="10" spans="2:6" ht="13.2" customHeight="1" x14ac:dyDescent="0.3">
      <c r="B10" s="38" t="s">
        <v>18</v>
      </c>
      <c r="C10" s="38"/>
      <c r="D10" s="38"/>
      <c r="E10" s="38"/>
      <c r="F10" s="38"/>
    </row>
    <row r="11" spans="2:6" ht="3.6" customHeight="1" x14ac:dyDescent="0.3"/>
    <row r="12" spans="2:6" ht="5.4" customHeight="1" x14ac:dyDescent="0.3">
      <c r="B12" s="15"/>
    </row>
    <row r="13" spans="2:6" ht="4.2" customHeight="1" x14ac:dyDescent="0.3"/>
    <row r="14" spans="2:6" ht="3.6" customHeight="1" x14ac:dyDescent="0.3"/>
    <row r="15" spans="2:6" ht="2.4" customHeight="1" thickBot="1" x14ac:dyDescent="0.35"/>
    <row r="16" spans="2:6" ht="21" customHeight="1" x14ac:dyDescent="0.5">
      <c r="B16" s="21" t="s">
        <v>0</v>
      </c>
      <c r="C16" s="18" t="s">
        <v>15</v>
      </c>
      <c r="D16" s="1"/>
      <c r="E16" s="1"/>
    </row>
    <row r="17" spans="2:6" ht="22.8" customHeight="1" thickBot="1" x14ac:dyDescent="0.45">
      <c r="B17" s="19">
        <v>40000</v>
      </c>
      <c r="C17" s="20">
        <v>47635</v>
      </c>
      <c r="D17" s="14" t="s">
        <v>5</v>
      </c>
    </row>
    <row r="18" spans="2:6" x14ac:dyDescent="0.3">
      <c r="B18" t="s">
        <v>25</v>
      </c>
    </row>
    <row r="19" spans="2:6" ht="8.4" customHeight="1" thickBot="1" x14ac:dyDescent="0.35"/>
    <row r="20" spans="2:6" ht="20.399999999999999" customHeight="1" x14ac:dyDescent="0.5">
      <c r="B20" s="39" t="s">
        <v>2</v>
      </c>
      <c r="C20" s="40"/>
      <c r="D20" s="41" t="s">
        <v>1</v>
      </c>
      <c r="E20" s="41"/>
      <c r="F20" s="40"/>
    </row>
    <row r="21" spans="2:6" s="1" customFormat="1" ht="21" customHeight="1" thickBot="1" x14ac:dyDescent="0.55000000000000004">
      <c r="B21" s="42">
        <f>VLOOKUP(C17,Dati!A1:C42,3)</f>
        <v>46203</v>
      </c>
      <c r="C21" s="43"/>
      <c r="D21" s="44">
        <f>(VLOOKUP(C17,Dati!A1:C42,3)+1)</f>
        <v>46204</v>
      </c>
      <c r="E21" s="44"/>
      <c r="F21" s="43"/>
    </row>
    <row r="22" spans="2:6" ht="5.4" customHeight="1" thickBot="1" x14ac:dyDescent="0.35"/>
    <row r="23" spans="2:6" ht="26.4" thickBot="1" x14ac:dyDescent="0.55000000000000004">
      <c r="B23" s="29" t="s">
        <v>3</v>
      </c>
      <c r="C23" s="30"/>
      <c r="D23" s="17">
        <f>DATEDIF(D21,C17,"M")</f>
        <v>47</v>
      </c>
    </row>
    <row r="25" spans="2:6" ht="18" x14ac:dyDescent="0.35">
      <c r="B25" s="31" t="s">
        <v>7</v>
      </c>
      <c r="C25" s="31"/>
      <c r="D25" s="22" t="s">
        <v>4</v>
      </c>
      <c r="E25" s="23"/>
      <c r="F25" s="7">
        <f>B17*3/12</f>
        <v>10000</v>
      </c>
    </row>
    <row r="26" spans="2:6" ht="8.4" customHeight="1" x14ac:dyDescent="0.3"/>
    <row r="27" spans="2:6" ht="5.4" customHeight="1" x14ac:dyDescent="0.3"/>
    <row r="28" spans="2:6" ht="15.6" x14ac:dyDescent="0.3">
      <c r="B28" s="2">
        <f>IF(D23&gt;6,6,D23)</f>
        <v>6</v>
      </c>
      <c r="C28" s="3" t="s">
        <v>8</v>
      </c>
      <c r="D28" s="5">
        <v>1.2999999999999999E-2</v>
      </c>
      <c r="E28" s="3"/>
      <c r="F28" s="4">
        <f>+$B$17*D28*B28</f>
        <v>3120</v>
      </c>
    </row>
    <row r="29" spans="2:6" ht="15.6" x14ac:dyDescent="0.3">
      <c r="B29" s="2">
        <f>IF(D23-B28&gt;6,6,D23-B28)</f>
        <v>6</v>
      </c>
      <c r="C29" s="3" t="s">
        <v>9</v>
      </c>
      <c r="D29" s="5">
        <v>1.2500000000000001E-2</v>
      </c>
      <c r="E29" s="3"/>
      <c r="F29" s="4">
        <f t="shared" ref="F29:F35" si="0">+$B$17*D29*B29</f>
        <v>3000</v>
      </c>
    </row>
    <row r="30" spans="2:6" ht="15.6" x14ac:dyDescent="0.3">
      <c r="B30" s="2">
        <f>IF(D23-(B28+B29)&gt;6,6,D23-(B28+B29))</f>
        <v>6</v>
      </c>
      <c r="C30" s="3" t="s">
        <v>10</v>
      </c>
      <c r="D30" s="5">
        <v>1.2E-2</v>
      </c>
      <c r="E30" s="3"/>
      <c r="F30" s="4">
        <f t="shared" si="0"/>
        <v>2880</v>
      </c>
    </row>
    <row r="31" spans="2:6" ht="15.6" x14ac:dyDescent="0.3">
      <c r="B31" s="2">
        <f>IF(D23-(B28+B29+B30)&gt;6,6,D23-(B28+B29+B30))</f>
        <v>6</v>
      </c>
      <c r="C31" s="3" t="s">
        <v>11</v>
      </c>
      <c r="D31" s="5">
        <v>1.15E-2</v>
      </c>
      <c r="E31" s="3"/>
      <c r="F31" s="4">
        <f t="shared" si="0"/>
        <v>2760</v>
      </c>
    </row>
    <row r="32" spans="2:6" ht="15.6" x14ac:dyDescent="0.3">
      <c r="B32" s="2">
        <f>IF(D23-(B28+B29+B30+B31)&lt;1,0,D23-(B28+B29+B30+B31))</f>
        <v>23</v>
      </c>
      <c r="C32" s="3" t="s">
        <v>21</v>
      </c>
      <c r="D32" s="5">
        <v>1.0999999999999999E-2</v>
      </c>
      <c r="E32" s="3"/>
      <c r="F32" s="4">
        <f t="shared" si="0"/>
        <v>10120</v>
      </c>
    </row>
    <row r="33" spans="2:6" ht="15.6" hidden="1" x14ac:dyDescent="0.3">
      <c r="B33" s="2">
        <f>IF(D23-(B28+B29+B30+B31+B32)&gt;6,6,D23-(B28+B29+B30+B31+B32))</f>
        <v>0</v>
      </c>
      <c r="C33" s="3" t="s">
        <v>12</v>
      </c>
      <c r="D33" s="5">
        <v>1.0999999999999999E-2</v>
      </c>
      <c r="E33" s="3"/>
      <c r="F33" s="4">
        <f t="shared" si="0"/>
        <v>0</v>
      </c>
    </row>
    <row r="34" spans="2:6" ht="15.6" hidden="1" x14ac:dyDescent="0.3">
      <c r="B34" s="2">
        <f>IF(D23-(B28+B29+B30+B31+B32+B33)&gt;6,6,D23-(B28+B29+B30+B31+B32+B33))</f>
        <v>0</v>
      </c>
      <c r="C34" s="3" t="s">
        <v>13</v>
      </c>
      <c r="D34" s="5">
        <v>1.0999999999999999E-2</v>
      </c>
      <c r="E34" s="3"/>
      <c r="F34" s="4">
        <f t="shared" si="0"/>
        <v>0</v>
      </c>
    </row>
    <row r="35" spans="2:6" ht="15.6" hidden="1" x14ac:dyDescent="0.3">
      <c r="B35" s="2">
        <f>IF(B28+B29+B30+B31+B32+B33+B34&gt;42,0,D23-(B28+B29+B30+B31+B32+B33+B34))</f>
        <v>0</v>
      </c>
      <c r="C35" s="3" t="s">
        <v>14</v>
      </c>
      <c r="D35" s="5">
        <v>1.0999999999999999E-2</v>
      </c>
      <c r="E35" s="3"/>
      <c r="F35" s="4">
        <f t="shared" si="0"/>
        <v>0</v>
      </c>
    </row>
    <row r="36" spans="2:6" ht="18" x14ac:dyDescent="0.35">
      <c r="B36" s="32" t="s">
        <v>20</v>
      </c>
      <c r="C36" s="33"/>
      <c r="D36" s="6"/>
      <c r="E36" s="6"/>
      <c r="F36" s="7">
        <f>SUM(F28:F35)</f>
        <v>21880</v>
      </c>
    </row>
    <row r="37" spans="2:6" ht="9" customHeight="1" x14ac:dyDescent="0.3"/>
    <row r="38" spans="2:6" ht="16.8" customHeight="1" x14ac:dyDescent="0.35">
      <c r="B38" s="34" t="s">
        <v>17</v>
      </c>
      <c r="C38" s="34"/>
      <c r="D38" s="8"/>
      <c r="E38" s="8"/>
      <c r="F38" s="7">
        <v>1000</v>
      </c>
    </row>
    <row r="40" spans="2:6" ht="17.399999999999999" customHeight="1" x14ac:dyDescent="0.35">
      <c r="B40" s="35" t="s">
        <v>16</v>
      </c>
      <c r="C40" s="35"/>
      <c r="D40" s="24"/>
      <c r="E40" s="24"/>
      <c r="F40" s="25">
        <f>F25+F36+F38</f>
        <v>32880</v>
      </c>
    </row>
    <row r="41" spans="2:6" ht="18" x14ac:dyDescent="0.35">
      <c r="B41" s="36" t="s">
        <v>26</v>
      </c>
      <c r="C41" s="36"/>
      <c r="D41" s="26"/>
      <c r="E41" s="26"/>
      <c r="F41" s="27">
        <v>0.25</v>
      </c>
    </row>
    <row r="42" spans="2:6" ht="25.8" x14ac:dyDescent="0.5">
      <c r="B42" s="28" t="s">
        <v>24</v>
      </c>
      <c r="C42" s="28"/>
      <c r="D42" s="9"/>
      <c r="E42" s="9"/>
      <c r="F42" s="10">
        <f>F40*(1-F41)</f>
        <v>24660</v>
      </c>
    </row>
    <row r="43" spans="2:6" ht="7.2" customHeight="1" x14ac:dyDescent="0.3"/>
    <row r="44" spans="2:6" ht="5.4" customHeight="1" x14ac:dyDescent="0.3"/>
    <row r="45" spans="2:6" ht="12" customHeight="1" x14ac:dyDescent="0.3">
      <c r="B45" s="13" t="s">
        <v>23</v>
      </c>
      <c r="C45" s="11"/>
      <c r="D45" s="11"/>
      <c r="E45" s="11"/>
      <c r="F45" s="11"/>
    </row>
    <row r="46" spans="2:6" ht="5.4" customHeight="1" x14ac:dyDescent="0.3">
      <c r="C46" s="11"/>
      <c r="D46" s="11"/>
      <c r="E46" s="11"/>
      <c r="F46" s="11"/>
    </row>
    <row r="47" spans="2:6" ht="10.199999999999999" customHeight="1" x14ac:dyDescent="0.3">
      <c r="B47" s="11" t="s">
        <v>22</v>
      </c>
    </row>
    <row r="48" spans="2:6" ht="11.4" customHeight="1" x14ac:dyDescent="0.3">
      <c r="B48" s="11" t="s">
        <v>19</v>
      </c>
    </row>
  </sheetData>
  <sheetProtection algorithmName="SHA-512" hashValue="7lcbNt0KiyLBVJeCNwhSCNEFUT4Sr2nQsxWP7MyEm+KBFLXcDdwxIXyqtaA9uB7CcQUqNeqj7xX51Q9ox6mwTA==" saltValue="JzoGAMIBmrZDuRKNdvHXrA==" spinCount="100000" sheet="1" objects="1" scenarios="1"/>
  <mergeCells count="13">
    <mergeCell ref="B9:F9"/>
    <mergeCell ref="B10:F10"/>
    <mergeCell ref="B20:C20"/>
    <mergeCell ref="D20:F20"/>
    <mergeCell ref="B21:C21"/>
    <mergeCell ref="D21:F21"/>
    <mergeCell ref="B42:C42"/>
    <mergeCell ref="B23:C23"/>
    <mergeCell ref="B25:C25"/>
    <mergeCell ref="B36:C36"/>
    <mergeCell ref="B38:C38"/>
    <mergeCell ref="B40:C40"/>
    <mergeCell ref="B41:C41"/>
  </mergeCells>
  <dataValidations count="1">
    <dataValidation type="whole" allowBlank="1" showInputMessage="1" showErrorMessage="1" errorTitle="Attenzione" error="Inserire la Retribuzione annua lorda" promptTitle="R.A.L." prompt="Inserire R.A.L." sqref="B17" xr:uid="{1AF30DFD-AE82-4C6F-9426-0022CFE04AD6}">
      <formula1>10000</formula1>
      <formula2>300000</formula2>
    </dataValidation>
  </dataValidations>
  <pageMargins left="0" right="0.70866141732283472" top="0" bottom="0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B0B5AD-52CC-4070-A122-3F735EE185A8}">
          <x14:formula1>
            <xm:f>Dati!$A$1:$A$42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1AE0-1EF0-408D-8306-F6D4F0709CA8}">
  <dimension ref="A1:C42"/>
  <sheetViews>
    <sheetView topLeftCell="A28" workbookViewId="0">
      <selection activeCell="A43" sqref="A43:XFD52"/>
    </sheetView>
  </sheetViews>
  <sheetFormatPr defaultRowHeight="14.4" x14ac:dyDescent="0.3"/>
  <cols>
    <col min="1" max="1" width="24.21875" style="16" bestFit="1" customWidth="1"/>
    <col min="2" max="2" width="19.21875" customWidth="1"/>
    <col min="3" max="3" width="21.88671875" customWidth="1"/>
    <col min="4" max="4" width="21.77734375" customWidth="1"/>
  </cols>
  <sheetData>
    <row r="1" spans="1:3" x14ac:dyDescent="0.3">
      <c r="A1" s="16">
        <v>46753</v>
      </c>
      <c r="B1" s="1"/>
      <c r="C1" s="12">
        <v>46203</v>
      </c>
    </row>
    <row r="2" spans="1:3" x14ac:dyDescent="0.3">
      <c r="A2" s="16">
        <v>46784</v>
      </c>
      <c r="B2" s="1"/>
      <c r="C2" s="12">
        <v>46203</v>
      </c>
    </row>
    <row r="3" spans="1:3" x14ac:dyDescent="0.3">
      <c r="A3" s="16">
        <v>46813</v>
      </c>
      <c r="B3" s="1"/>
      <c r="C3" s="12">
        <v>46203</v>
      </c>
    </row>
    <row r="4" spans="1:3" x14ac:dyDescent="0.3">
      <c r="A4" s="16">
        <v>46844</v>
      </c>
      <c r="B4" s="1"/>
      <c r="C4" s="12">
        <v>46203</v>
      </c>
    </row>
    <row r="5" spans="1:3" x14ac:dyDescent="0.3">
      <c r="A5" s="16">
        <v>46874</v>
      </c>
      <c r="B5" s="1"/>
      <c r="C5" s="12">
        <v>46203</v>
      </c>
    </row>
    <row r="6" spans="1:3" x14ac:dyDescent="0.3">
      <c r="A6" s="16">
        <v>46905</v>
      </c>
      <c r="B6" s="1"/>
      <c r="C6" s="12">
        <v>46203</v>
      </c>
    </row>
    <row r="7" spans="1:3" x14ac:dyDescent="0.3">
      <c r="A7" s="16">
        <v>46935</v>
      </c>
      <c r="B7" s="1"/>
      <c r="C7" s="12">
        <v>46203</v>
      </c>
    </row>
    <row r="8" spans="1:3" x14ac:dyDescent="0.3">
      <c r="A8" s="16">
        <v>46966</v>
      </c>
      <c r="B8" s="1"/>
      <c r="C8" s="12">
        <v>46203</v>
      </c>
    </row>
    <row r="9" spans="1:3" x14ac:dyDescent="0.3">
      <c r="A9" s="16">
        <v>46997</v>
      </c>
      <c r="B9" s="1"/>
      <c r="C9" s="12">
        <v>46203</v>
      </c>
    </row>
    <row r="10" spans="1:3" x14ac:dyDescent="0.3">
      <c r="A10" s="16">
        <v>47027</v>
      </c>
      <c r="B10" s="1"/>
      <c r="C10" s="12">
        <v>46203</v>
      </c>
    </row>
    <row r="11" spans="1:3" x14ac:dyDescent="0.3">
      <c r="A11" s="16">
        <v>47058</v>
      </c>
      <c r="B11" s="1"/>
      <c r="C11" s="12">
        <v>46203</v>
      </c>
    </row>
    <row r="12" spans="1:3" x14ac:dyDescent="0.3">
      <c r="A12" s="16">
        <v>47088</v>
      </c>
      <c r="B12" s="1"/>
      <c r="C12" s="12">
        <v>46203</v>
      </c>
    </row>
    <row r="13" spans="1:3" x14ac:dyDescent="0.3">
      <c r="A13" s="16">
        <v>47119</v>
      </c>
      <c r="B13" s="1"/>
      <c r="C13" s="12">
        <v>46203</v>
      </c>
    </row>
    <row r="14" spans="1:3" x14ac:dyDescent="0.3">
      <c r="A14" s="16">
        <v>47150</v>
      </c>
      <c r="B14" s="1"/>
      <c r="C14" s="12">
        <v>46203</v>
      </c>
    </row>
    <row r="15" spans="1:3" x14ac:dyDescent="0.3">
      <c r="A15" s="16">
        <v>47178</v>
      </c>
      <c r="B15" s="1"/>
      <c r="C15" s="12">
        <v>46203</v>
      </c>
    </row>
    <row r="16" spans="1:3" x14ac:dyDescent="0.3">
      <c r="A16" s="16">
        <v>47209</v>
      </c>
      <c r="B16" s="1"/>
      <c r="C16" s="12">
        <v>46203</v>
      </c>
    </row>
    <row r="17" spans="1:3" x14ac:dyDescent="0.3">
      <c r="A17" s="16">
        <v>47239</v>
      </c>
      <c r="B17" s="1"/>
      <c r="C17" s="12">
        <v>46203</v>
      </c>
    </row>
    <row r="18" spans="1:3" x14ac:dyDescent="0.3">
      <c r="A18" s="16">
        <v>47270</v>
      </c>
      <c r="B18" s="1"/>
      <c r="C18" s="12">
        <v>46203</v>
      </c>
    </row>
    <row r="19" spans="1:3" x14ac:dyDescent="0.3">
      <c r="A19" s="16">
        <v>47300</v>
      </c>
      <c r="B19" s="1"/>
      <c r="C19" s="12">
        <v>46203</v>
      </c>
    </row>
    <row r="20" spans="1:3" x14ac:dyDescent="0.3">
      <c r="A20" s="16">
        <v>47331</v>
      </c>
      <c r="B20" s="1"/>
      <c r="C20" s="12">
        <v>46203</v>
      </c>
    </row>
    <row r="21" spans="1:3" x14ac:dyDescent="0.3">
      <c r="A21" s="16">
        <v>47362</v>
      </c>
      <c r="B21" s="1"/>
      <c r="C21" s="12">
        <v>46203</v>
      </c>
    </row>
    <row r="22" spans="1:3" x14ac:dyDescent="0.3">
      <c r="A22" s="16">
        <v>47392</v>
      </c>
      <c r="B22" s="1"/>
      <c r="C22" s="12">
        <v>46203</v>
      </c>
    </row>
    <row r="23" spans="1:3" x14ac:dyDescent="0.3">
      <c r="A23" s="16">
        <v>47423</v>
      </c>
      <c r="B23" s="1"/>
      <c r="C23" s="12">
        <v>46203</v>
      </c>
    </row>
    <row r="24" spans="1:3" x14ac:dyDescent="0.3">
      <c r="A24" s="16">
        <v>47453</v>
      </c>
      <c r="B24" s="1"/>
      <c r="C24" s="12">
        <v>46203</v>
      </c>
    </row>
    <row r="25" spans="1:3" x14ac:dyDescent="0.3">
      <c r="A25" s="16">
        <v>47484</v>
      </c>
      <c r="B25" s="1"/>
      <c r="C25" s="12">
        <v>46203</v>
      </c>
    </row>
    <row r="26" spans="1:3" x14ac:dyDescent="0.3">
      <c r="A26" s="16">
        <v>47515</v>
      </c>
      <c r="B26" s="1"/>
      <c r="C26" s="12">
        <v>46203</v>
      </c>
    </row>
    <row r="27" spans="1:3" x14ac:dyDescent="0.3">
      <c r="A27" s="16">
        <v>47543</v>
      </c>
      <c r="B27" s="1"/>
      <c r="C27" s="12">
        <v>46203</v>
      </c>
    </row>
    <row r="28" spans="1:3" x14ac:dyDescent="0.3">
      <c r="A28" s="16">
        <v>47574</v>
      </c>
      <c r="B28" s="1"/>
      <c r="C28" s="12">
        <v>46203</v>
      </c>
    </row>
    <row r="29" spans="1:3" x14ac:dyDescent="0.3">
      <c r="A29" s="16">
        <v>47604</v>
      </c>
      <c r="B29" s="1"/>
      <c r="C29" s="12">
        <v>46203</v>
      </c>
    </row>
    <row r="30" spans="1:3" x14ac:dyDescent="0.3">
      <c r="A30" s="16">
        <v>47635</v>
      </c>
      <c r="B30" s="1"/>
      <c r="C30" s="12">
        <v>46203</v>
      </c>
    </row>
    <row r="31" spans="1:3" x14ac:dyDescent="0.3">
      <c r="A31" s="16">
        <v>47665</v>
      </c>
      <c r="B31" s="1"/>
      <c r="C31" s="12">
        <v>46203</v>
      </c>
    </row>
    <row r="32" spans="1:3" x14ac:dyDescent="0.3">
      <c r="A32" s="16">
        <v>47696</v>
      </c>
      <c r="B32" s="1"/>
      <c r="C32" s="12">
        <v>46203</v>
      </c>
    </row>
    <row r="33" spans="1:3" x14ac:dyDescent="0.3">
      <c r="A33" s="16">
        <v>47727</v>
      </c>
      <c r="B33" s="1"/>
      <c r="C33" s="12">
        <v>46203</v>
      </c>
    </row>
    <row r="34" spans="1:3" x14ac:dyDescent="0.3">
      <c r="A34" s="16">
        <v>47757</v>
      </c>
      <c r="B34" s="1"/>
      <c r="C34" s="12">
        <v>46203</v>
      </c>
    </row>
    <row r="35" spans="1:3" x14ac:dyDescent="0.3">
      <c r="A35" s="16">
        <v>47788</v>
      </c>
      <c r="B35" s="1"/>
      <c r="C35" s="12">
        <v>46203</v>
      </c>
    </row>
    <row r="36" spans="1:3" x14ac:dyDescent="0.3">
      <c r="A36" s="16">
        <v>47818</v>
      </c>
      <c r="B36" s="1"/>
      <c r="C36" s="12">
        <v>46203</v>
      </c>
    </row>
    <row r="37" spans="1:3" x14ac:dyDescent="0.3">
      <c r="A37" s="16">
        <v>47849</v>
      </c>
      <c r="B37" s="1"/>
      <c r="C37" s="12">
        <v>46203</v>
      </c>
    </row>
    <row r="38" spans="1:3" x14ac:dyDescent="0.3">
      <c r="A38" s="16">
        <v>47880</v>
      </c>
      <c r="B38" s="1"/>
      <c r="C38" s="12">
        <v>46203</v>
      </c>
    </row>
    <row r="39" spans="1:3" x14ac:dyDescent="0.3">
      <c r="A39" s="16">
        <v>47908</v>
      </c>
      <c r="B39" s="1"/>
      <c r="C39" s="12">
        <v>46203</v>
      </c>
    </row>
    <row r="40" spans="1:3" x14ac:dyDescent="0.3">
      <c r="A40" s="16">
        <v>47939</v>
      </c>
      <c r="B40" s="1"/>
      <c r="C40" s="12">
        <v>46203</v>
      </c>
    </row>
    <row r="41" spans="1:3" x14ac:dyDescent="0.3">
      <c r="A41" s="16">
        <v>47969</v>
      </c>
      <c r="B41" s="1"/>
      <c r="C41" s="12">
        <v>46203</v>
      </c>
    </row>
    <row r="42" spans="1:3" x14ac:dyDescent="0.3">
      <c r="A42" s="16">
        <v>48000</v>
      </c>
      <c r="B42" s="1"/>
      <c r="C42" s="12">
        <v>46203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n f x W C h F x j S l A A A A 9 g A A A B I A H A B D b 2 5 m a W c v U G F j a 2 F n Z S 5 4 b W w g o h g A K K A U A A A A A A A A A A A A A A A A A A A A A A A A A A A A h Y 8 x D o I w G I W v Q r r T l h o T J T 9 l c D K R x E R j X J t S o Q G K o c V y N w e P 5 B X E K O r m + L 7 3 D e / d r z d I h 6 Y O L q q z u j U J i j B F g T K y z b U p E t S 7 U 7 h A K Y e t k J U o V D D K x s a D z R N U O n e O C f H e Y z / D b V c Q R m l E j t l m J 0 v V C P S R 9 X 8 5 1 M Y 6 Y a R C H A 6 v M Z z h i C 0 x m z N M g U w Q M m 2 + A h v 3 P t s f C K u + d n 2 n u H b h e g 9 k i k D e H / g D U E s D B B Q A A g A I A E p 3 8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d / F Y K I p H u A 4 A A A A R A A A A E w A c A E Z v c m 1 1 b G F z L 1 N l Y 3 R p b 2 4 x L m 0 g o h g A K K A U A A A A A A A A A A A A A A A A A A A A A A A A A A A A K 0 5 N L s n M z 1 M I h t C G 1 g B Q S w E C L Q A U A A I A C A B K d / F Y K E X G N K U A A A D 2 A A A A E g A A A A A A A A A A A A A A A A A A A A A A Q 2 9 u Z m l n L 1 B h Y 2 t h Z 2 U u e G 1 s U E s B A i 0 A F A A C A A g A S n f x W A / K 6 a u k A A A A 6 Q A A A B M A A A A A A A A A A A A A A A A A 8 Q A A A F t D b 2 5 0 Z W 5 0 X 1 R 5 c G V z X S 5 4 b W x Q S w E C L Q A U A A I A C A B K d /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h n 1 2 U I g l 0 W B L m R x A 7 U I k w A A A A A C A A A A A A A D Z g A A w A A A A B A A A A D r 5 a 9 g z L 5 o J o W c r D i 1 3 V m X A A A A A A S A A A C g A A A A E A A A A K 0 P z f 6 Z f p A o l 5 8 t e I Z 0 r k N Q A A A A M c w 5 l l z b r S l U 4 I p h L i D P L N / R m b p + C t V n H N 3 O x u I M o q v o Q m L 5 j r 7 W a B Q q X 6 q o V v 2 5 M 0 M Y N M X d a y H o V G S d C r t 9 T I q / B / d N e a C r / 3 A S I C R g q 3 s U A A A A 8 e A m 9 6 P X L d g r B h 7 w B U x h 4 d h 2 f 7 M = < / D a t a M a s h u p > 
</file>

<file path=customXml/itemProps1.xml><?xml version="1.0" encoding="utf-8"?>
<ds:datastoreItem xmlns:ds="http://schemas.openxmlformats.org/officeDocument/2006/customXml" ds:itemID="{C97C3AA0-7CFE-4894-88CE-9414946024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INCENTIVO FONDO SOLIDARIETA'26 </vt:lpstr>
      <vt:lpstr>Dati</vt:lpstr>
      <vt:lpstr>'INCENTIVO FONDO SOLIDARIETA''26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MATTO SIMONA</dc:creator>
  <cp:lastModifiedBy>Di Matto Simona</cp:lastModifiedBy>
  <cp:lastPrinted>2026-01-22T10:06:21Z</cp:lastPrinted>
  <dcterms:created xsi:type="dcterms:W3CDTF">2015-06-05T18:17:20Z</dcterms:created>
  <dcterms:modified xsi:type="dcterms:W3CDTF">2026-01-23T08:12:39Z</dcterms:modified>
</cp:coreProperties>
</file>