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gruppounipol-my.sharepoint.com/personal/simona_dimatto_unipolsai_it/Documents/Desktop/"/>
    </mc:Choice>
  </mc:AlternateContent>
  <xr:revisionPtr revIDLastSave="0" documentId="14_{D8B79B1C-680E-4631-8E6E-88EF2166CE36}" xr6:coauthVersionLast="47" xr6:coauthVersionMax="47" xr10:uidLastSave="{00000000-0000-0000-0000-000000000000}"/>
  <workbookProtection workbookAlgorithmName="SHA-512" workbookHashValue="WFPNhtx0bLHCorr54MlqvGQT0lirlrLIoJBWhYBQkNCzzsmVAeJVfrY5YyYhYbwXsO211cDxVn6EHAZfoy5Hng==" workbookSaltValue="eS/OcxwFm9LvLGKhCcQcXw==" workbookSpinCount="100000" lockStructure="1"/>
  <bookViews>
    <workbookView xWindow="-108" yWindow="-108" windowWidth="23256" windowHeight="12456" tabRatio="641" xr2:uid="{00000000-000D-0000-FFFF-FFFF00000000}"/>
  </bookViews>
  <sheets>
    <sheet name="INCENTIVO FONDO SOLIDARIETA" sheetId="1" r:id="rId1"/>
    <sheet name="INCENTIVO ALLA PENSIONE " sheetId="3" r:id="rId2"/>
    <sheet name="Dati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C24" i="3"/>
  <c r="D24" i="3" s="1"/>
  <c r="D23" i="3"/>
  <c r="D21" i="1"/>
  <c r="D23" i="1" s="1"/>
  <c r="C21" i="1"/>
  <c r="B21" i="1"/>
  <c r="D25" i="3" l="1"/>
  <c r="D29" i="3" s="1"/>
  <c r="D31" i="3" s="1"/>
  <c r="B28" i="1"/>
  <c r="F27" i="1"/>
  <c r="B29" i="1" l="1"/>
  <c r="F29" i="1" s="1"/>
  <c r="F28" i="1"/>
  <c r="B30" i="1" l="1"/>
  <c r="F30" i="1" l="1"/>
  <c r="B31" i="1"/>
  <c r="F31" i="1" l="1"/>
  <c r="B32" i="1"/>
  <c r="F32" i="1" l="1"/>
  <c r="B33" i="1"/>
  <c r="F33" i="1" s="1"/>
  <c r="B34" i="1" l="1"/>
  <c r="F34" i="1" l="1"/>
  <c r="B35" i="1"/>
  <c r="F35" i="1" s="1"/>
  <c r="F36" i="1" l="1"/>
  <c r="F40" i="1" s="1"/>
  <c r="F42" i="1" s="1"/>
</calcChain>
</file>

<file path=xl/sharedStrings.xml><?xml version="1.0" encoding="utf-8"?>
<sst xmlns="http://schemas.openxmlformats.org/spreadsheetml/2006/main" count="121" uniqueCount="54">
  <si>
    <t>R.A.L.</t>
  </si>
  <si>
    <t>DATA TRATTAMENTO PENSIONISTICO</t>
  </si>
  <si>
    <t>Finestra di uscita</t>
  </si>
  <si>
    <t>Accesso Fondo di Solidarietà</t>
  </si>
  <si>
    <t>Data cessazione</t>
  </si>
  <si>
    <t>Totale mesi di permanenza nel fondo:</t>
  </si>
  <si>
    <t>Mesi x scaglione</t>
  </si>
  <si>
    <t>Incentivo iniziale 3/12 della RAL</t>
  </si>
  <si>
    <t>3 dodicesimi RAL</t>
  </si>
  <si>
    <t>permanensa nel fondo</t>
  </si>
  <si>
    <t>dal 1° mese al 6° mese</t>
  </si>
  <si>
    <t>dal 7° al 12° mese</t>
  </si>
  <si>
    <t>dal 13° al 18° mese</t>
  </si>
  <si>
    <t>dal 19° al 24° mese</t>
  </si>
  <si>
    <t>dal 25° al 30° mese</t>
  </si>
  <si>
    <t>dal 31° al 36° mese</t>
  </si>
  <si>
    <t>dal 37° al 42° mese</t>
  </si>
  <si>
    <t xml:space="preserve"> dal 43° mese in avanti</t>
  </si>
  <si>
    <t>Totale</t>
  </si>
  <si>
    <t>Firma Conciliazione</t>
  </si>
  <si>
    <t>Incentivo totale lordo</t>
  </si>
  <si>
    <t>Incentivo totale netto approssimato</t>
  </si>
  <si>
    <t>NB:</t>
  </si>
  <si>
    <t>Prima finestra</t>
  </si>
  <si>
    <t>Seconda finestra</t>
  </si>
  <si>
    <t xml:space="preserve">Incentivo </t>
  </si>
  <si>
    <t>Anzianità aziendale</t>
  </si>
  <si>
    <t>Livello</t>
  </si>
  <si>
    <t>Superiore o uguale a 25</t>
  </si>
  <si>
    <t>da 1 a 6</t>
  </si>
  <si>
    <t>Celle modificabili</t>
  </si>
  <si>
    <t>Incentivo iniziale 1/12 della RAL</t>
  </si>
  <si>
    <t>Mensilità lorde preavviso da CCNL</t>
  </si>
  <si>
    <t>*</t>
  </si>
  <si>
    <t>Da CCNL Art. 69 PREAVVISO
Se anzianità aziendale superiore o uguale ai 25 anni: 9 mensilità per impiegati dal 1° al 6° livello, 10 per i funzionari.
Se anzianità aziendale inferiore ai 25 anni: 6 mensilità per impiegati dal 1° al 6° livello, 7 per i funzionari.</t>
  </si>
  <si>
    <t>Anzianità</t>
  </si>
  <si>
    <t>Funz.</t>
  </si>
  <si>
    <t>Inferiore a 25</t>
  </si>
  <si>
    <t>INCENTIVO ACCOMPAGNAMENTO ALLA PENSIONE</t>
  </si>
  <si>
    <t>INCENTIVO ACCESSO AL FONDO DI SOLIDARIETA'</t>
  </si>
  <si>
    <r>
      <rPr>
        <b/>
        <sz val="11"/>
        <color theme="1"/>
        <rFont val="Calibri"/>
        <family val="2"/>
        <scheme val="minor"/>
      </rPr>
      <t>➢ 1° finestra 1 febbraio 2025</t>
    </r>
    <r>
      <rPr>
        <sz val="11"/>
        <color theme="1"/>
        <rFont val="Calibri"/>
        <family val="2"/>
        <scheme val="minor"/>
      </rPr>
      <t xml:space="preserve"> (cessazione/ultimo giorno di lavoro 31 gennaio 2025) </t>
    </r>
  </si>
  <si>
    <t>per coloro che hanno già maturato il requisito al trattamento pensionistico ex “Riforma Fornero” entro il 31 gennaio 2025</t>
  </si>
  <si>
    <r>
      <t xml:space="preserve">➢ 2° finestra tempo per tempo </t>
    </r>
    <r>
      <rPr>
        <sz val="11"/>
        <color theme="1"/>
        <rFont val="Calibri"/>
        <family val="2"/>
        <scheme val="minor"/>
      </rPr>
      <t xml:space="preserve"> </t>
    </r>
  </si>
  <si>
    <t xml:space="preserve">➢ 1° finestra 1 febbraio 2025 (cessazione/ultimo giorno di lavoro 31 gennaio 2025) </t>
  </si>
  <si>
    <t>per coloro che matureranno il requisito per il trattamento pensionistico tra 1° novembre 25 e il 31 dicembre 27;</t>
  </si>
  <si>
    <t>per coloro che matureranno il requisito per trattamento pensionistico tra 1° gennaio 28 e il 31 dicembre 29.</t>
  </si>
  <si>
    <t xml:space="preserve">Nei mesi di permanenza nel fondo al lavoratore verrà erogato l'assegno di solidarietà (compresi i contributi INPS) </t>
  </si>
  <si>
    <r>
      <t>➢ 2° finestra 1 luglio 2025 (cessazione/ultimo giorno di lavoro 30 giugno 2025)</t>
    </r>
    <r>
      <rPr>
        <sz val="11"/>
        <color theme="1"/>
        <rFont val="Calibri"/>
        <family val="2"/>
        <scheme val="minor"/>
      </rPr>
      <t xml:space="preserve"> </t>
    </r>
  </si>
  <si>
    <t>per coloro che matureranno il requisito al trattamento pensionistico ex “Riforma Fornero” dal 1 febbraio 2025 al il 31 ottobre 2025</t>
  </si>
  <si>
    <r>
      <t xml:space="preserve">Aliquota </t>
    </r>
    <r>
      <rPr>
        <b/>
        <sz val="14"/>
        <color theme="1"/>
        <rFont val="Calibri"/>
        <family val="2"/>
        <scheme val="minor"/>
      </rPr>
      <t>media</t>
    </r>
    <r>
      <rPr>
        <sz val="14"/>
        <color theme="1"/>
        <rFont val="Calibri"/>
        <family val="2"/>
        <scheme val="minor"/>
      </rPr>
      <t xml:space="preserve"> separata TFR</t>
    </r>
  </si>
  <si>
    <r>
      <t xml:space="preserve">Aliquota </t>
    </r>
    <r>
      <rPr>
        <b/>
        <sz val="11"/>
        <color theme="1"/>
        <rFont val="Calibri"/>
        <family val="2"/>
        <scheme val="minor"/>
      </rPr>
      <t xml:space="preserve">media </t>
    </r>
    <r>
      <rPr>
        <sz val="11"/>
        <color theme="1"/>
        <rFont val="Calibri"/>
        <family val="2"/>
        <scheme val="minor"/>
      </rPr>
      <t>separata TFR</t>
    </r>
  </si>
  <si>
    <t xml:space="preserve">vigenti (attualmente le modalità sono quelle previste per il TFR - così detta tassazione separata mediamente dal 23% al 30%) </t>
  </si>
  <si>
    <r>
      <rPr>
        <b/>
        <i/>
        <sz val="14"/>
        <color theme="1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 xml:space="preserve">L’incentivazione non è soggetta a contribuzione INPS, è soggetta ad imposizione fiscale secondo le norme tempo per tempo </t>
    </r>
  </si>
  <si>
    <r>
      <rPr>
        <b/>
        <sz val="14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(Art 17 tuir da calcolare sulla base delle vecchie dichiarazioni dei redditi)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</si>
</sst>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9A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164" fontId="3" fillId="0" borderId="13" xfId="0" applyNumberFormat="1" applyFont="1" applyBorder="1"/>
    <xf numFmtId="164" fontId="1" fillId="4" borderId="13" xfId="0" applyNumberFormat="1" applyFont="1" applyFill="1" applyBorder="1"/>
    <xf numFmtId="0" fontId="4" fillId="4" borderId="13" xfId="0" applyFont="1" applyFill="1" applyBorder="1" applyAlignment="1">
      <alignment horizontal="left"/>
    </xf>
    <xf numFmtId="9" fontId="1" fillId="5" borderId="13" xfId="0" applyNumberFormat="1" applyFont="1" applyFill="1" applyBorder="1"/>
    <xf numFmtId="164" fontId="5" fillId="6" borderId="13" xfId="0" applyNumberFormat="1" applyFont="1" applyFill="1" applyBorder="1"/>
    <xf numFmtId="0" fontId="6" fillId="0" borderId="0" xfId="0" applyFont="1"/>
    <xf numFmtId="0" fontId="7" fillId="0" borderId="0" xfId="0" applyFont="1"/>
    <xf numFmtId="165" fontId="0" fillId="0" borderId="0" xfId="0" applyNumberFormat="1"/>
    <xf numFmtId="0" fontId="0" fillId="0" borderId="0" xfId="0" quotePrefix="1"/>
    <xf numFmtId="0" fontId="2" fillId="0" borderId="1" xfId="0" applyFont="1" applyBorder="1" applyAlignment="1">
      <alignment horizontal="center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164" fontId="0" fillId="0" borderId="0" xfId="0" applyNumberFormat="1"/>
    <xf numFmtId="16" fontId="0" fillId="0" borderId="0" xfId="0" quotePrefix="1" applyNumberFormat="1"/>
    <xf numFmtId="0" fontId="8" fillId="0" borderId="0" xfId="0" applyFont="1"/>
    <xf numFmtId="164" fontId="1" fillId="2" borderId="3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8" fillId="0" borderId="16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5" fontId="3" fillId="3" borderId="9" xfId="0" applyNumberFormat="1" applyFont="1" applyFill="1" applyBorder="1" applyAlignment="1">
      <alignment horizontal="center"/>
    </xf>
    <xf numFmtId="0" fontId="10" fillId="8" borderId="12" xfId="0" applyFont="1" applyFill="1" applyBorder="1"/>
    <xf numFmtId="0" fontId="3" fillId="0" borderId="13" xfId="0" applyFont="1" applyBorder="1" applyAlignment="1">
      <alignment horizontal="center"/>
    </xf>
    <xf numFmtId="16" fontId="3" fillId="0" borderId="13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165" fontId="0" fillId="2" borderId="3" xfId="0" applyNumberFormat="1" applyFill="1" applyBorder="1" applyProtection="1">
      <protection locked="0"/>
    </xf>
    <xf numFmtId="0" fontId="3" fillId="0" borderId="0" xfId="0" applyFont="1"/>
    <xf numFmtId="0" fontId="1" fillId="4" borderId="13" xfId="0" applyFont="1" applyFill="1" applyBorder="1"/>
    <xf numFmtId="164" fontId="4" fillId="4" borderId="13" xfId="0" applyNumberFormat="1" applyFont="1" applyFill="1" applyBorder="1" applyAlignment="1">
      <alignment horizontal="right"/>
    </xf>
    <xf numFmtId="0" fontId="1" fillId="5" borderId="13" xfId="0" applyFont="1" applyFill="1" applyBorder="1"/>
    <xf numFmtId="164" fontId="1" fillId="5" borderId="13" xfId="0" applyNumberFormat="1" applyFont="1" applyFill="1" applyBorder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9" fillId="7" borderId="0" xfId="0" applyFont="1" applyFill="1" applyAlignment="1">
      <alignment horizontal="center" vertical="center" wrapText="1"/>
    </xf>
    <xf numFmtId="0" fontId="1" fillId="8" borderId="10" xfId="0" applyFont="1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D857.F98DDFF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D857.F98DDFF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0</xdr:rowOff>
    </xdr:from>
    <xdr:to>
      <xdr:col>6</xdr:col>
      <xdr:colOff>99060</xdr:colOff>
      <xdr:row>6</xdr:row>
      <xdr:rowOff>129540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572E8E9-024E-7B96-87A7-F0FBB2039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0"/>
          <a:ext cx="9509760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0</xdr:rowOff>
    </xdr:from>
    <xdr:to>
      <xdr:col>6</xdr:col>
      <xdr:colOff>99060</xdr:colOff>
      <xdr:row>7</xdr:row>
      <xdr:rowOff>129540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4ADCF2-AF6B-42CC-82AD-FDCD632EE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0"/>
          <a:ext cx="9509760" cy="1226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G49"/>
  <sheetViews>
    <sheetView tabSelected="1" topLeftCell="A18" workbookViewId="0">
      <selection activeCell="B46" sqref="B46:F46"/>
    </sheetView>
  </sheetViews>
  <sheetFormatPr defaultRowHeight="14.4" x14ac:dyDescent="0.3"/>
  <cols>
    <col min="2" max="2" width="24.5546875" customWidth="1"/>
    <col min="3" max="3" width="32.44140625" bestFit="1" customWidth="1"/>
    <col min="4" max="4" width="33.88671875" customWidth="1"/>
    <col min="5" max="5" width="21.33203125" bestFit="1" customWidth="1"/>
    <col min="6" max="6" width="25.109375" customWidth="1"/>
  </cols>
  <sheetData>
    <row r="9" spans="2:6" ht="34.799999999999997" customHeight="1" x14ac:dyDescent="0.3">
      <c r="B9" s="44" t="s">
        <v>39</v>
      </c>
      <c r="C9" s="44"/>
      <c r="D9" s="44"/>
      <c r="E9" s="44"/>
      <c r="F9" s="44"/>
    </row>
    <row r="10" spans="2:6" x14ac:dyDescent="0.3">
      <c r="B10" s="18" t="s">
        <v>43</v>
      </c>
    </row>
    <row r="11" spans="2:6" x14ac:dyDescent="0.3">
      <c r="B11" t="s">
        <v>44</v>
      </c>
    </row>
    <row r="12" spans="2:6" x14ac:dyDescent="0.3">
      <c r="B12" s="18" t="s">
        <v>47</v>
      </c>
    </row>
    <row r="13" spans="2:6" x14ac:dyDescent="0.3">
      <c r="B13" t="s">
        <v>45</v>
      </c>
    </row>
    <row r="15" spans="2:6" ht="15" thickBot="1" x14ac:dyDescent="0.35"/>
    <row r="16" spans="2:6" ht="22.8" customHeight="1" x14ac:dyDescent="0.3">
      <c r="B16" s="21" t="s">
        <v>0</v>
      </c>
      <c r="C16" s="21" t="s">
        <v>1</v>
      </c>
      <c r="D16" s="1"/>
      <c r="E16" s="1"/>
    </row>
    <row r="17" spans="2:6" ht="27.6" customHeight="1" thickBot="1" x14ac:dyDescent="0.4">
      <c r="B17" s="19">
        <v>50000</v>
      </c>
      <c r="C17" s="36">
        <v>47423</v>
      </c>
      <c r="D17" s="15" t="s">
        <v>30</v>
      </c>
    </row>
    <row r="19" spans="2:6" ht="15" thickBot="1" x14ac:dyDescent="0.35"/>
    <row r="20" spans="2:6" ht="18" x14ac:dyDescent="0.35">
      <c r="B20" s="22" t="s">
        <v>2</v>
      </c>
      <c r="C20" s="23" t="s">
        <v>4</v>
      </c>
      <c r="D20" s="24" t="s">
        <v>3</v>
      </c>
    </row>
    <row r="21" spans="2:6" s="1" customFormat="1" ht="25.8" customHeight="1" thickBot="1" x14ac:dyDescent="0.35">
      <c r="B21" s="25" t="str">
        <f>VLOOKUP(C17,Dati!A1:C50,2)</f>
        <v>Seconda finestra</v>
      </c>
      <c r="C21" s="26">
        <f>VLOOKUP(C17,Dati!A1:C50,3)</f>
        <v>45838</v>
      </c>
      <c r="D21" s="27">
        <f>(VLOOKUP(C17,Dati!A1:C50,3)+1)</f>
        <v>45839</v>
      </c>
    </row>
    <row r="22" spans="2:6" ht="15" thickBot="1" x14ac:dyDescent="0.35"/>
    <row r="23" spans="2:6" ht="18.600000000000001" thickBot="1" x14ac:dyDescent="0.4">
      <c r="B23" s="45" t="s">
        <v>5</v>
      </c>
      <c r="C23" s="46"/>
      <c r="D23" s="28">
        <f>DATEDIF(D21,C17,"M")</f>
        <v>52</v>
      </c>
    </row>
    <row r="27" spans="2:6" ht="15.6" x14ac:dyDescent="0.3">
      <c r="B27" s="29" t="s">
        <v>6</v>
      </c>
      <c r="C27" s="3" t="s">
        <v>7</v>
      </c>
      <c r="D27" s="30" t="s">
        <v>8</v>
      </c>
      <c r="E27" s="3" t="s">
        <v>9</v>
      </c>
      <c r="F27" s="4">
        <f>B17*3/12</f>
        <v>12500</v>
      </c>
    </row>
    <row r="28" spans="2:6" ht="15.6" x14ac:dyDescent="0.3">
      <c r="B28" s="29">
        <f>IF(D23&gt;6,6,D23)</f>
        <v>6</v>
      </c>
      <c r="C28" s="3" t="s">
        <v>25</v>
      </c>
      <c r="D28" s="31">
        <v>1.2999999999999999E-2</v>
      </c>
      <c r="E28" s="3" t="s">
        <v>10</v>
      </c>
      <c r="F28" s="4">
        <f>+$B$17*D28*B28</f>
        <v>3900</v>
      </c>
    </row>
    <row r="29" spans="2:6" ht="15.6" x14ac:dyDescent="0.3">
      <c r="B29" s="29">
        <f>IF(D23-B28&gt;6,6,D23-B28)</f>
        <v>6</v>
      </c>
      <c r="C29" s="3" t="s">
        <v>25</v>
      </c>
      <c r="D29" s="31">
        <v>1.2500000000000001E-2</v>
      </c>
      <c r="E29" s="3" t="s">
        <v>11</v>
      </c>
      <c r="F29" s="4">
        <f t="shared" ref="F29:F35" si="0">+$B$17*D29*B29</f>
        <v>3750</v>
      </c>
    </row>
    <row r="30" spans="2:6" ht="15.6" x14ac:dyDescent="0.3">
      <c r="B30" s="29">
        <f>IF(D23-(B28+B29)&gt;6,6,D23-(B28+B29))</f>
        <v>6</v>
      </c>
      <c r="C30" s="3" t="s">
        <v>25</v>
      </c>
      <c r="D30" s="31">
        <v>1.2E-2</v>
      </c>
      <c r="E30" s="3" t="s">
        <v>12</v>
      </c>
      <c r="F30" s="4">
        <f t="shared" si="0"/>
        <v>3600</v>
      </c>
    </row>
    <row r="31" spans="2:6" ht="15.6" x14ac:dyDescent="0.3">
      <c r="B31" s="29">
        <f>IF(D23-(B28+B29+B30)&gt;6,6,D23-(B28+B29+B30))</f>
        <v>6</v>
      </c>
      <c r="C31" s="3" t="s">
        <v>25</v>
      </c>
      <c r="D31" s="31">
        <v>1.15E-2</v>
      </c>
      <c r="E31" s="3" t="s">
        <v>13</v>
      </c>
      <c r="F31" s="4">
        <f t="shared" si="0"/>
        <v>3450</v>
      </c>
    </row>
    <row r="32" spans="2:6" ht="15.6" x14ac:dyDescent="0.3">
      <c r="B32" s="29">
        <f>IF(D23-(B28+B29+B30+B31)&gt;6,6,D23-(B28+B29+B30+B31))</f>
        <v>6</v>
      </c>
      <c r="C32" s="3" t="s">
        <v>25</v>
      </c>
      <c r="D32" s="31">
        <v>1.0999999999999999E-2</v>
      </c>
      <c r="E32" s="3" t="s">
        <v>14</v>
      </c>
      <c r="F32" s="4">
        <f t="shared" si="0"/>
        <v>3300</v>
      </c>
    </row>
    <row r="33" spans="2:7" ht="15.6" x14ac:dyDescent="0.3">
      <c r="B33" s="29">
        <f>IF(D23-(B28+B29+B30+B31+B32)&gt;6,6,D23-(B28+B29+B30+B31+B32))</f>
        <v>6</v>
      </c>
      <c r="C33" s="3" t="s">
        <v>25</v>
      </c>
      <c r="D33" s="31">
        <v>1.0500000000000001E-2</v>
      </c>
      <c r="E33" s="3" t="s">
        <v>15</v>
      </c>
      <c r="F33" s="4">
        <f t="shared" si="0"/>
        <v>3150</v>
      </c>
    </row>
    <row r="34" spans="2:7" ht="15.6" x14ac:dyDescent="0.3">
      <c r="B34" s="29">
        <f>IF(D23-(B28+B29+B30+B31+B32+B33)&gt;6,6,D23-(B28+B29+B30+B31+B32+B33))</f>
        <v>6</v>
      </c>
      <c r="C34" s="3" t="s">
        <v>25</v>
      </c>
      <c r="D34" s="31">
        <v>0.01</v>
      </c>
      <c r="E34" s="3" t="s">
        <v>16</v>
      </c>
      <c r="F34" s="4">
        <f t="shared" si="0"/>
        <v>3000</v>
      </c>
    </row>
    <row r="35" spans="2:7" ht="15.6" x14ac:dyDescent="0.3">
      <c r="B35" s="29">
        <f>IF(B28+B29+B30+B31+B32+B33+B34&gt;42,0,D23-(B28+B29+B30+B31+B32+B33+B34))</f>
        <v>10</v>
      </c>
      <c r="C35" s="3" t="s">
        <v>25</v>
      </c>
      <c r="D35" s="31">
        <v>9.4999999999999998E-3</v>
      </c>
      <c r="E35" s="3" t="s">
        <v>17</v>
      </c>
      <c r="F35" s="4">
        <f t="shared" si="0"/>
        <v>4750</v>
      </c>
    </row>
    <row r="36" spans="2:7" ht="18" x14ac:dyDescent="0.35">
      <c r="B36" s="47" t="s">
        <v>18</v>
      </c>
      <c r="C36" s="48"/>
      <c r="D36" s="32"/>
      <c r="E36" s="32"/>
      <c r="F36" s="5">
        <f>SUM(F27:F35)</f>
        <v>41400</v>
      </c>
    </row>
    <row r="38" spans="2:7" ht="18" x14ac:dyDescent="0.35">
      <c r="B38" s="49" t="s">
        <v>19</v>
      </c>
      <c r="C38" s="49"/>
      <c r="D38" s="6"/>
      <c r="E38" s="6"/>
      <c r="F38" s="5">
        <v>1000</v>
      </c>
    </row>
    <row r="40" spans="2:7" ht="18" x14ac:dyDescent="0.35">
      <c r="B40" s="50" t="s">
        <v>20</v>
      </c>
      <c r="C40" s="50"/>
      <c r="D40" s="33"/>
      <c r="E40" s="33"/>
      <c r="F40" s="5">
        <f>F36+F38</f>
        <v>42400</v>
      </c>
    </row>
    <row r="41" spans="2:7" ht="18" x14ac:dyDescent="0.35">
      <c r="B41" s="51" t="s">
        <v>50</v>
      </c>
      <c r="C41" s="51"/>
      <c r="D41" s="34"/>
      <c r="E41" s="34"/>
      <c r="F41" s="7">
        <v>0.26</v>
      </c>
      <c r="G41" s="12" t="s">
        <v>53</v>
      </c>
    </row>
    <row r="42" spans="2:7" ht="25.8" x14ac:dyDescent="0.5">
      <c r="B42" s="52" t="s">
        <v>21</v>
      </c>
      <c r="C42" s="52"/>
      <c r="D42" s="35"/>
      <c r="E42" s="35"/>
      <c r="F42" s="8">
        <f>F40*(1-F41)</f>
        <v>31376</v>
      </c>
    </row>
    <row r="45" spans="2:7" x14ac:dyDescent="0.3">
      <c r="B45" s="9" t="s">
        <v>22</v>
      </c>
    </row>
    <row r="46" spans="2:7" x14ac:dyDescent="0.3">
      <c r="B46" s="42" t="s">
        <v>46</v>
      </c>
      <c r="C46" s="43"/>
      <c r="D46" s="43"/>
      <c r="E46" s="43"/>
      <c r="F46" s="43"/>
    </row>
    <row r="48" spans="2:7" ht="18" x14ac:dyDescent="0.35">
      <c r="B48" s="10" t="s">
        <v>52</v>
      </c>
      <c r="C48" s="10"/>
      <c r="D48" s="10"/>
      <c r="E48" s="10"/>
      <c r="F48" s="10"/>
    </row>
    <row r="49" spans="2:6" x14ac:dyDescent="0.3">
      <c r="B49" s="10" t="s">
        <v>51</v>
      </c>
      <c r="C49" s="10"/>
      <c r="D49" s="10"/>
      <c r="E49" s="10"/>
      <c r="F49" s="10"/>
    </row>
  </sheetData>
  <sheetProtection algorithmName="SHA-512" hashValue="BuSruKtpUohnk3nvUbKEH/c3+jTyyHpxn4GbxMW43N7obRvCTyvQ482GXV5Quj2E3og9Cjuljb6zBkosOtbWiA==" saltValue="GH5cvU8eWT562MKuKTaKhg==" spinCount="100000" sheet="1" objects="1" scenarios="1"/>
  <mergeCells count="8">
    <mergeCell ref="B46:F46"/>
    <mergeCell ref="B9:F9"/>
    <mergeCell ref="B23:C23"/>
    <mergeCell ref="B36:C36"/>
    <mergeCell ref="B38:C38"/>
    <mergeCell ref="B40:C40"/>
    <mergeCell ref="B41:C41"/>
    <mergeCell ref="B42:C42"/>
  </mergeCells>
  <dataValidations count="1">
    <dataValidation type="whole" allowBlank="1" showInputMessage="1" showErrorMessage="1" errorTitle="Attenzione" error="Inserire la Retribuzione annua lorda" promptTitle="R.A.L." prompt="Inserire R.A.L." sqref="B17" xr:uid="{252EBF8B-32E2-4F2F-B82A-235282C68D2C}">
      <formula1>10000</formula1>
      <formula2>300000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A4C5EE-86E2-45C5-BB16-7743E7B53A6E}">
          <x14:formula1>
            <xm:f>Dati!$A$1:$A$50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551E2-9E58-4CA4-8A19-DE4407B040C4}">
  <dimension ref="B10:H43"/>
  <sheetViews>
    <sheetView topLeftCell="A23" workbookViewId="0">
      <selection activeCell="F30" sqref="F30"/>
    </sheetView>
  </sheetViews>
  <sheetFormatPr defaultRowHeight="14.4" x14ac:dyDescent="0.3"/>
  <cols>
    <col min="1" max="1" width="2.6640625" customWidth="1"/>
    <col min="2" max="2" width="66.5546875" customWidth="1"/>
    <col min="3" max="3" width="4.88671875" customWidth="1"/>
    <col min="4" max="4" width="31.44140625" customWidth="1"/>
    <col min="5" max="5" width="3.6640625" customWidth="1"/>
    <col min="6" max="6" width="23.88671875" bestFit="1" customWidth="1"/>
    <col min="7" max="7" width="3.6640625" customWidth="1"/>
    <col min="8" max="8" width="18.88671875" bestFit="1" customWidth="1"/>
  </cols>
  <sheetData>
    <row r="10" spans="2:8" ht="34.799999999999997" customHeight="1" x14ac:dyDescent="0.3">
      <c r="B10" s="44" t="s">
        <v>38</v>
      </c>
      <c r="C10" s="44"/>
      <c r="D10" s="44"/>
      <c r="E10" s="44"/>
      <c r="F10" s="44"/>
      <c r="G10" s="44"/>
      <c r="H10" s="44"/>
    </row>
    <row r="11" spans="2:8" ht="14.4" customHeight="1" x14ac:dyDescent="0.3">
      <c r="B11" t="s">
        <v>40</v>
      </c>
    </row>
    <row r="12" spans="2:8" ht="14.4" customHeight="1" x14ac:dyDescent="0.3">
      <c r="B12" t="s">
        <v>41</v>
      </c>
    </row>
    <row r="13" spans="2:8" ht="14.4" customHeight="1" x14ac:dyDescent="0.3">
      <c r="B13" s="18" t="s">
        <v>42</v>
      </c>
      <c r="C13" s="1"/>
      <c r="D13" s="1"/>
      <c r="E13" s="1"/>
      <c r="F13" s="1"/>
    </row>
    <row r="14" spans="2:8" ht="14.4" customHeight="1" x14ac:dyDescent="0.3">
      <c r="B14" t="s">
        <v>48</v>
      </c>
      <c r="C14" s="1"/>
      <c r="D14" s="1"/>
      <c r="E14" s="1"/>
      <c r="F14" s="1"/>
    </row>
    <row r="15" spans="2:8" ht="14.4" customHeight="1" x14ac:dyDescent="0.3">
      <c r="C15" s="1"/>
      <c r="D15" s="1"/>
      <c r="E15" s="1"/>
      <c r="F15" s="1"/>
    </row>
    <row r="16" spans="2:8" ht="15" thickBot="1" x14ac:dyDescent="0.35"/>
    <row r="17" spans="2:8" ht="18" x14ac:dyDescent="0.35">
      <c r="B17" s="13" t="s">
        <v>0</v>
      </c>
      <c r="C17" s="13"/>
      <c r="D17" s="13" t="s">
        <v>26</v>
      </c>
      <c r="F17" s="13" t="s">
        <v>27</v>
      </c>
    </row>
    <row r="18" spans="2:8" ht="18.600000000000001" thickBot="1" x14ac:dyDescent="0.4">
      <c r="B18" s="2">
        <v>40000</v>
      </c>
      <c r="C18" s="2"/>
      <c r="D18" s="14" t="s">
        <v>28</v>
      </c>
      <c r="F18" s="14" t="s">
        <v>36</v>
      </c>
      <c r="H18" s="15" t="s">
        <v>30</v>
      </c>
    </row>
    <row r="23" spans="2:8" ht="15.6" x14ac:dyDescent="0.3">
      <c r="B23" s="3" t="s">
        <v>31</v>
      </c>
      <c r="C23" s="3"/>
      <c r="D23" s="4">
        <f>$B$18*1/12</f>
        <v>3333.3333333333335</v>
      </c>
    </row>
    <row r="24" spans="2:8" ht="15.6" x14ac:dyDescent="0.3">
      <c r="B24" s="3" t="s">
        <v>32</v>
      </c>
      <c r="C24" s="37">
        <f>IF(D18&gt;="Superiore o uguale a 25",IF(F18="Funz.",10,9),IF(F18="Funz.",7,6))</f>
        <v>10</v>
      </c>
      <c r="D24" s="4">
        <f>B18/12*(C24)</f>
        <v>33333.333333333336</v>
      </c>
    </row>
    <row r="25" spans="2:8" ht="18" x14ac:dyDescent="0.35">
      <c r="B25" s="38" t="s">
        <v>18</v>
      </c>
      <c r="C25" s="38"/>
      <c r="D25" s="5">
        <f>SUM(D23:D24)</f>
        <v>36666.666666666672</v>
      </c>
    </row>
    <row r="27" spans="2:8" ht="18" x14ac:dyDescent="0.35">
      <c r="B27" s="6" t="s">
        <v>19</v>
      </c>
      <c r="C27" s="6"/>
      <c r="D27" s="39">
        <v>1000</v>
      </c>
    </row>
    <row r="29" spans="2:8" ht="18" x14ac:dyDescent="0.35">
      <c r="B29" s="40" t="s">
        <v>20</v>
      </c>
      <c r="C29" s="40"/>
      <c r="D29" s="41">
        <f>SUM(D25:D28)</f>
        <v>37666.666666666672</v>
      </c>
    </row>
    <row r="30" spans="2:8" ht="18" x14ac:dyDescent="0.35">
      <c r="B30" s="40" t="s">
        <v>49</v>
      </c>
      <c r="C30" s="40"/>
      <c r="D30" s="7">
        <v>0.26</v>
      </c>
      <c r="E30" s="54" t="s">
        <v>33</v>
      </c>
      <c r="F30" t="str">
        <f>+'INCENTIVO FONDO SOLIDARIETA'!G41</f>
        <v>*(Art 17 tuir da calcolare sulla base delle vecchie dichiarazioni dei redditi)</v>
      </c>
    </row>
    <row r="31" spans="2:8" ht="25.8" x14ac:dyDescent="0.5">
      <c r="B31" s="8" t="s">
        <v>21</v>
      </c>
      <c r="C31" s="8"/>
      <c r="D31" s="8">
        <f>D29*(1-D30)</f>
        <v>27873.333333333336</v>
      </c>
    </row>
    <row r="32" spans="2:8" x14ac:dyDescent="0.3">
      <c r="D32" s="16"/>
    </row>
    <row r="34" spans="2:6" x14ac:dyDescent="0.3">
      <c r="B34" s="9" t="s">
        <v>22</v>
      </c>
      <c r="C34" s="9"/>
    </row>
    <row r="35" spans="2:6" ht="14.4" customHeight="1" x14ac:dyDescent="0.3">
      <c r="B35" s="53" t="s">
        <v>34</v>
      </c>
      <c r="C35" s="53"/>
      <c r="D35" s="53"/>
      <c r="E35" s="53"/>
      <c r="F35" s="53"/>
    </row>
    <row r="37" spans="2:6" ht="18" x14ac:dyDescent="0.35">
      <c r="B37" s="10" t="s">
        <v>52</v>
      </c>
      <c r="C37" s="10"/>
    </row>
    <row r="38" spans="2:6" x14ac:dyDescent="0.3">
      <c r="B38" s="10" t="s">
        <v>51</v>
      </c>
      <c r="C38" s="10"/>
    </row>
    <row r="41" spans="2:6" hidden="1" x14ac:dyDescent="0.3">
      <c r="B41" t="s">
        <v>27</v>
      </c>
      <c r="D41" t="s">
        <v>35</v>
      </c>
    </row>
    <row r="42" spans="2:6" hidden="1" x14ac:dyDescent="0.3">
      <c r="B42" s="17" t="s">
        <v>29</v>
      </c>
      <c r="C42" s="17"/>
      <c r="D42" t="s">
        <v>28</v>
      </c>
    </row>
    <row r="43" spans="2:6" hidden="1" x14ac:dyDescent="0.3">
      <c r="B43" t="s">
        <v>36</v>
      </c>
      <c r="D43" t="s">
        <v>37</v>
      </c>
    </row>
  </sheetData>
  <sheetProtection algorithmName="SHA-512" hashValue="ZQwyvCq4xIFyxhB/93ejGKusU7Oc1hUGJ7WLNf7YEYQWZ9QNLIkwOPTvv6B3BIwvjKL2FevSPsP/DAqU+ATMWQ==" saltValue="4PlsxOhYG9N+Anf7fwEkJA==" spinCount="100000" sheet="1" objects="1" scenarios="1"/>
  <mergeCells count="2">
    <mergeCell ref="B35:F35"/>
    <mergeCell ref="B10:H10"/>
  </mergeCells>
  <dataValidations count="3">
    <dataValidation type="list" allowBlank="1" showInputMessage="1" showErrorMessage="1" promptTitle="Livello" prompt="Selezionare livello" sqref="F18" xr:uid="{B9790C1E-8A24-4B19-A48A-A8EE99360A6A}">
      <formula1>$B$42:$B$43</formula1>
    </dataValidation>
    <dataValidation type="list" allowBlank="1" showInputMessage="1" showErrorMessage="1" promptTitle="Anzianità" prompt="Selezionare anzianità aziendale" sqref="D18" xr:uid="{0DC920D9-B8AA-411A-923E-ACCBF23139EA}">
      <formula1>$D$42:$D$43</formula1>
    </dataValidation>
    <dataValidation type="whole" allowBlank="1" showInputMessage="1" showErrorMessage="1" errorTitle="Attenzione" error="Inserire la Retribuzione annua lorda" promptTitle="R.A.L." prompt="Inserire R.A.L." sqref="B18:C18" xr:uid="{D1BF82C5-DD25-4996-BDF7-939902585129}">
      <formula1>10000</formula1>
      <formula2>300000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1AE0-1EF0-408D-8306-F6D4F0709CA8}">
  <dimension ref="A1:C50"/>
  <sheetViews>
    <sheetView workbookViewId="0">
      <selection activeCell="G6" sqref="G6"/>
    </sheetView>
  </sheetViews>
  <sheetFormatPr defaultRowHeight="14.4" x14ac:dyDescent="0.3"/>
  <cols>
    <col min="1" max="1" width="24.21875" style="20" bestFit="1" customWidth="1"/>
    <col min="2" max="2" width="19.21875" customWidth="1"/>
    <col min="3" max="3" width="21.88671875" customWidth="1"/>
    <col min="4" max="4" width="21.77734375" customWidth="1"/>
  </cols>
  <sheetData>
    <row r="1" spans="1:3" x14ac:dyDescent="0.3">
      <c r="A1" s="20">
        <v>45962</v>
      </c>
      <c r="B1" s="1" t="s">
        <v>23</v>
      </c>
      <c r="C1" s="11">
        <v>45688</v>
      </c>
    </row>
    <row r="2" spans="1:3" x14ac:dyDescent="0.3">
      <c r="A2" s="20">
        <v>45992</v>
      </c>
      <c r="B2" s="1" t="s">
        <v>23</v>
      </c>
      <c r="C2" s="11">
        <v>45688</v>
      </c>
    </row>
    <row r="3" spans="1:3" x14ac:dyDescent="0.3">
      <c r="A3" s="20">
        <v>46023</v>
      </c>
      <c r="B3" s="1" t="s">
        <v>23</v>
      </c>
      <c r="C3" s="11">
        <v>45688</v>
      </c>
    </row>
    <row r="4" spans="1:3" x14ac:dyDescent="0.3">
      <c r="A4" s="20">
        <v>46054</v>
      </c>
      <c r="B4" s="1" t="s">
        <v>23</v>
      </c>
      <c r="C4" s="11">
        <v>45688</v>
      </c>
    </row>
    <row r="5" spans="1:3" x14ac:dyDescent="0.3">
      <c r="A5" s="20">
        <v>46082</v>
      </c>
      <c r="B5" s="1" t="s">
        <v>23</v>
      </c>
      <c r="C5" s="11">
        <v>45688</v>
      </c>
    </row>
    <row r="6" spans="1:3" x14ac:dyDescent="0.3">
      <c r="A6" s="20">
        <v>46113</v>
      </c>
      <c r="B6" s="1" t="s">
        <v>23</v>
      </c>
      <c r="C6" s="11">
        <v>45688</v>
      </c>
    </row>
    <row r="7" spans="1:3" x14ac:dyDescent="0.3">
      <c r="A7" s="20">
        <v>46143</v>
      </c>
      <c r="B7" s="1" t="s">
        <v>23</v>
      </c>
      <c r="C7" s="11">
        <v>45688</v>
      </c>
    </row>
    <row r="8" spans="1:3" x14ac:dyDescent="0.3">
      <c r="A8" s="20">
        <v>46174</v>
      </c>
      <c r="B8" s="1" t="s">
        <v>23</v>
      </c>
      <c r="C8" s="11">
        <v>45688</v>
      </c>
    </row>
    <row r="9" spans="1:3" x14ac:dyDescent="0.3">
      <c r="A9" s="20">
        <v>46204</v>
      </c>
      <c r="B9" s="1" t="s">
        <v>23</v>
      </c>
      <c r="C9" s="11">
        <v>45688</v>
      </c>
    </row>
    <row r="10" spans="1:3" x14ac:dyDescent="0.3">
      <c r="A10" s="20">
        <v>46235</v>
      </c>
      <c r="B10" s="1" t="s">
        <v>23</v>
      </c>
      <c r="C10" s="11">
        <v>45688</v>
      </c>
    </row>
    <row r="11" spans="1:3" x14ac:dyDescent="0.3">
      <c r="A11" s="20">
        <v>46266</v>
      </c>
      <c r="B11" s="1" t="s">
        <v>23</v>
      </c>
      <c r="C11" s="11">
        <v>45688</v>
      </c>
    </row>
    <row r="12" spans="1:3" x14ac:dyDescent="0.3">
      <c r="A12" s="20">
        <v>46296</v>
      </c>
      <c r="B12" s="1" t="s">
        <v>23</v>
      </c>
      <c r="C12" s="11">
        <v>45688</v>
      </c>
    </row>
    <row r="13" spans="1:3" x14ac:dyDescent="0.3">
      <c r="A13" s="20">
        <v>46327</v>
      </c>
      <c r="B13" s="1" t="s">
        <v>23</v>
      </c>
      <c r="C13" s="11">
        <v>45688</v>
      </c>
    </row>
    <row r="14" spans="1:3" x14ac:dyDescent="0.3">
      <c r="A14" s="20">
        <v>46357</v>
      </c>
      <c r="B14" s="1" t="s">
        <v>23</v>
      </c>
      <c r="C14" s="11">
        <v>45688</v>
      </c>
    </row>
    <row r="15" spans="1:3" x14ac:dyDescent="0.3">
      <c r="A15" s="20">
        <v>46388</v>
      </c>
      <c r="B15" s="1" t="s">
        <v>23</v>
      </c>
      <c r="C15" s="11">
        <v>45688</v>
      </c>
    </row>
    <row r="16" spans="1:3" x14ac:dyDescent="0.3">
      <c r="A16" s="20">
        <v>46419</v>
      </c>
      <c r="B16" s="1" t="s">
        <v>23</v>
      </c>
      <c r="C16" s="11">
        <v>45688</v>
      </c>
    </row>
    <row r="17" spans="1:3" x14ac:dyDescent="0.3">
      <c r="A17" s="20">
        <v>46447</v>
      </c>
      <c r="B17" s="1" t="s">
        <v>23</v>
      </c>
      <c r="C17" s="11">
        <v>45688</v>
      </c>
    </row>
    <row r="18" spans="1:3" x14ac:dyDescent="0.3">
      <c r="A18" s="20">
        <v>46478</v>
      </c>
      <c r="B18" s="1" t="s">
        <v>23</v>
      </c>
      <c r="C18" s="11">
        <v>45688</v>
      </c>
    </row>
    <row r="19" spans="1:3" x14ac:dyDescent="0.3">
      <c r="A19" s="20">
        <v>46508</v>
      </c>
      <c r="B19" s="1" t="s">
        <v>23</v>
      </c>
      <c r="C19" s="11">
        <v>45688</v>
      </c>
    </row>
    <row r="20" spans="1:3" x14ac:dyDescent="0.3">
      <c r="A20" s="20">
        <v>46539</v>
      </c>
      <c r="B20" s="1" t="s">
        <v>23</v>
      </c>
      <c r="C20" s="11">
        <v>45688</v>
      </c>
    </row>
    <row r="21" spans="1:3" x14ac:dyDescent="0.3">
      <c r="A21" s="20">
        <v>46569</v>
      </c>
      <c r="B21" s="1" t="s">
        <v>23</v>
      </c>
      <c r="C21" s="11">
        <v>45688</v>
      </c>
    </row>
    <row r="22" spans="1:3" x14ac:dyDescent="0.3">
      <c r="A22" s="20">
        <v>46600</v>
      </c>
      <c r="B22" s="1" t="s">
        <v>23</v>
      </c>
      <c r="C22" s="11">
        <v>45688</v>
      </c>
    </row>
    <row r="23" spans="1:3" x14ac:dyDescent="0.3">
      <c r="A23" s="20">
        <v>46631</v>
      </c>
      <c r="B23" s="1" t="s">
        <v>23</v>
      </c>
      <c r="C23" s="11">
        <v>45688</v>
      </c>
    </row>
    <row r="24" spans="1:3" x14ac:dyDescent="0.3">
      <c r="A24" s="20">
        <v>46661</v>
      </c>
      <c r="B24" s="1" t="s">
        <v>23</v>
      </c>
      <c r="C24" s="11">
        <v>45688</v>
      </c>
    </row>
    <row r="25" spans="1:3" x14ac:dyDescent="0.3">
      <c r="A25" s="20">
        <v>46692</v>
      </c>
      <c r="B25" s="1" t="s">
        <v>23</v>
      </c>
      <c r="C25" s="11">
        <v>45688</v>
      </c>
    </row>
    <row r="26" spans="1:3" x14ac:dyDescent="0.3">
      <c r="A26" s="20">
        <v>46722</v>
      </c>
      <c r="B26" s="1" t="s">
        <v>23</v>
      </c>
      <c r="C26" s="11">
        <v>45688</v>
      </c>
    </row>
    <row r="27" spans="1:3" x14ac:dyDescent="0.3">
      <c r="A27" s="20">
        <v>46753</v>
      </c>
      <c r="B27" s="1" t="s">
        <v>24</v>
      </c>
      <c r="C27" s="11">
        <v>45838</v>
      </c>
    </row>
    <row r="28" spans="1:3" x14ac:dyDescent="0.3">
      <c r="A28" s="20">
        <v>46784</v>
      </c>
      <c r="B28" s="1" t="s">
        <v>24</v>
      </c>
      <c r="C28" s="11">
        <v>45838</v>
      </c>
    </row>
    <row r="29" spans="1:3" x14ac:dyDescent="0.3">
      <c r="A29" s="20">
        <v>46813</v>
      </c>
      <c r="B29" s="1" t="s">
        <v>24</v>
      </c>
      <c r="C29" s="11">
        <v>45838</v>
      </c>
    </row>
    <row r="30" spans="1:3" x14ac:dyDescent="0.3">
      <c r="A30" s="20">
        <v>46844</v>
      </c>
      <c r="B30" s="1" t="s">
        <v>24</v>
      </c>
      <c r="C30" s="11">
        <v>45838</v>
      </c>
    </row>
    <row r="31" spans="1:3" x14ac:dyDescent="0.3">
      <c r="A31" s="20">
        <v>46874</v>
      </c>
      <c r="B31" s="1" t="s">
        <v>24</v>
      </c>
      <c r="C31" s="11">
        <v>45838</v>
      </c>
    </row>
    <row r="32" spans="1:3" x14ac:dyDescent="0.3">
      <c r="A32" s="20">
        <v>46905</v>
      </c>
      <c r="B32" s="1" t="s">
        <v>24</v>
      </c>
      <c r="C32" s="11">
        <v>45838</v>
      </c>
    </row>
    <row r="33" spans="1:3" x14ac:dyDescent="0.3">
      <c r="A33" s="20">
        <v>46935</v>
      </c>
      <c r="B33" s="1" t="s">
        <v>24</v>
      </c>
      <c r="C33" s="11">
        <v>45838</v>
      </c>
    </row>
    <row r="34" spans="1:3" x14ac:dyDescent="0.3">
      <c r="A34" s="20">
        <v>46966</v>
      </c>
      <c r="B34" s="1" t="s">
        <v>24</v>
      </c>
      <c r="C34" s="11">
        <v>45838</v>
      </c>
    </row>
    <row r="35" spans="1:3" x14ac:dyDescent="0.3">
      <c r="A35" s="20">
        <v>46997</v>
      </c>
      <c r="B35" s="1" t="s">
        <v>24</v>
      </c>
      <c r="C35" s="11">
        <v>45838</v>
      </c>
    </row>
    <row r="36" spans="1:3" x14ac:dyDescent="0.3">
      <c r="A36" s="20">
        <v>47027</v>
      </c>
      <c r="B36" s="1" t="s">
        <v>24</v>
      </c>
      <c r="C36" s="11">
        <v>45838</v>
      </c>
    </row>
    <row r="37" spans="1:3" x14ac:dyDescent="0.3">
      <c r="A37" s="20">
        <v>47058</v>
      </c>
      <c r="B37" s="1" t="s">
        <v>24</v>
      </c>
      <c r="C37" s="11">
        <v>45838</v>
      </c>
    </row>
    <row r="38" spans="1:3" x14ac:dyDescent="0.3">
      <c r="A38" s="20">
        <v>47088</v>
      </c>
      <c r="B38" s="1" t="s">
        <v>24</v>
      </c>
      <c r="C38" s="11">
        <v>45838</v>
      </c>
    </row>
    <row r="39" spans="1:3" x14ac:dyDescent="0.3">
      <c r="A39" s="20">
        <v>47119</v>
      </c>
      <c r="B39" s="1" t="s">
        <v>24</v>
      </c>
      <c r="C39" s="11">
        <v>45838</v>
      </c>
    </row>
    <row r="40" spans="1:3" x14ac:dyDescent="0.3">
      <c r="A40" s="20">
        <v>47150</v>
      </c>
      <c r="B40" s="1" t="s">
        <v>24</v>
      </c>
      <c r="C40" s="11">
        <v>45838</v>
      </c>
    </row>
    <row r="41" spans="1:3" x14ac:dyDescent="0.3">
      <c r="A41" s="20">
        <v>47178</v>
      </c>
      <c r="B41" s="1" t="s">
        <v>24</v>
      </c>
      <c r="C41" s="11">
        <v>45838</v>
      </c>
    </row>
    <row r="42" spans="1:3" x14ac:dyDescent="0.3">
      <c r="A42" s="20">
        <v>47209</v>
      </c>
      <c r="B42" s="1" t="s">
        <v>24</v>
      </c>
      <c r="C42" s="11">
        <v>45838</v>
      </c>
    </row>
    <row r="43" spans="1:3" x14ac:dyDescent="0.3">
      <c r="A43" s="20">
        <v>47239</v>
      </c>
      <c r="B43" s="1" t="s">
        <v>24</v>
      </c>
      <c r="C43" s="11">
        <v>45838</v>
      </c>
    </row>
    <row r="44" spans="1:3" x14ac:dyDescent="0.3">
      <c r="A44" s="20">
        <v>47270</v>
      </c>
      <c r="B44" s="1" t="s">
        <v>24</v>
      </c>
      <c r="C44" s="11">
        <v>45838</v>
      </c>
    </row>
    <row r="45" spans="1:3" x14ac:dyDescent="0.3">
      <c r="A45" s="20">
        <v>47300</v>
      </c>
      <c r="B45" s="1" t="s">
        <v>24</v>
      </c>
      <c r="C45" s="11">
        <v>45838</v>
      </c>
    </row>
    <row r="46" spans="1:3" x14ac:dyDescent="0.3">
      <c r="A46" s="20">
        <v>47331</v>
      </c>
      <c r="B46" s="1" t="s">
        <v>24</v>
      </c>
      <c r="C46" s="11">
        <v>45838</v>
      </c>
    </row>
    <row r="47" spans="1:3" x14ac:dyDescent="0.3">
      <c r="A47" s="20">
        <v>47362</v>
      </c>
      <c r="B47" s="1" t="s">
        <v>24</v>
      </c>
      <c r="C47" s="11">
        <v>45838</v>
      </c>
    </row>
    <row r="48" spans="1:3" x14ac:dyDescent="0.3">
      <c r="A48" s="20">
        <v>47392</v>
      </c>
      <c r="B48" s="1" t="s">
        <v>24</v>
      </c>
      <c r="C48" s="11">
        <v>45838</v>
      </c>
    </row>
    <row r="49" spans="1:3" x14ac:dyDescent="0.3">
      <c r="A49" s="20">
        <v>47423</v>
      </c>
      <c r="B49" s="1" t="s">
        <v>24</v>
      </c>
      <c r="C49" s="11">
        <v>45838</v>
      </c>
    </row>
    <row r="50" spans="1:3" x14ac:dyDescent="0.3">
      <c r="A50" s="20">
        <v>47453</v>
      </c>
      <c r="B50" s="1" t="s">
        <v>24</v>
      </c>
      <c r="C50" s="11">
        <v>45838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n f x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E p 3 8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d / F Y K I p H u A 4 A A A A R A A A A E w A c A E Z v c m 1 1 b G F z L 1 N l Y 3 R p b 2 4 x L m 0 g o h g A K K A U A A A A A A A A A A A A A A A A A A A A A A A A A A A A K 0 5 N L s n M z 1 M I h t C G 1 g B Q S w E C L Q A U A A I A C A B K d / F Y K E X G N K U A A A D 2 A A A A E g A A A A A A A A A A A A A A A A A A A A A A Q 2 9 u Z m l n L 1 B h Y 2 t h Z 2 U u e G 1 s U E s B A i 0 A F A A C A A g A S n f x W A / K 6 a u k A A A A 6 Q A A A B M A A A A A A A A A A A A A A A A A 8 Q A A A F t D b 2 5 0 Z W 5 0 X 1 R 5 c G V z X S 5 4 b W x Q S w E C L Q A U A A I A C A B K d /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h n 1 2 U I g l 0 W B L m R x A 7 U I k w A A A A A C A A A A A A A D Z g A A w A A A A B A A A A D r 5 a 9 g z L 5 o J o W c r D i 1 3 V m X A A A A A A S A A A C g A A A A E A A A A K 0 P z f 6 Z f p A o l 5 8 t e I Z 0 r k N Q A A A A M c w 5 l l z b r S l U 4 I p h L i D P L N / R m b p + C t V n H N 3 O x u I M o q v o Q m L 5 j r 7 W a B Q q X 6 q o V v 2 5 M 0 M Y N M X d a y H o V G S d C r t 9 T I q / B / d N e a C r / 3 A S I C R g q 3 s U A A A A 8 e A m 9 6 P X L d g r B h 7 w B U x h 4 d h 2 f 7 M = < / D a t a M a s h u p > 
</file>

<file path=customXml/itemProps1.xml><?xml version="1.0" encoding="utf-8"?>
<ds:datastoreItem xmlns:ds="http://schemas.openxmlformats.org/officeDocument/2006/customXml" ds:itemID="{C97C3AA0-7CFE-4894-88CE-9414946024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INCENTIVO FONDO SOLIDARIETA</vt:lpstr>
      <vt:lpstr>INCENTIVO ALLA PENSIONE </vt:lpstr>
      <vt:lpstr>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Scorrano Massimiliano;Di Matto Simona</dc:creator>
  <cp:lastModifiedBy>Di Matto Simona</cp:lastModifiedBy>
  <dcterms:created xsi:type="dcterms:W3CDTF">2015-06-05T18:17:20Z</dcterms:created>
  <dcterms:modified xsi:type="dcterms:W3CDTF">2024-07-24T10:26:17Z</dcterms:modified>
</cp:coreProperties>
</file>